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95" windowWidth="18225" windowHeight="12795" activeTab="0"/>
  </bookViews>
  <sheets>
    <sheet name="Resumen" sheetId="1" r:id="rId1"/>
    <sheet name="Datos" sheetId="2" r:id="rId2"/>
  </sheets>
  <definedNames>
    <definedName name="_xlnm.Print_Area" localSheetId="1">'Datos'!$A$1:$O$84</definedName>
    <definedName name="_xlnm.Print_Area" localSheetId="0">'Resumen'!$A$1:$X$36</definedName>
  </definedNames>
  <calcPr fullCalcOnLoad="1"/>
</workbook>
</file>

<file path=xl/sharedStrings.xml><?xml version="1.0" encoding="utf-8"?>
<sst xmlns="http://schemas.openxmlformats.org/spreadsheetml/2006/main" count="122" uniqueCount="40">
  <si>
    <t>DO diff</t>
  </si>
  <si>
    <t>t diff</t>
  </si>
  <si>
    <t>Luz 1</t>
  </si>
  <si>
    <t>Luz 2</t>
  </si>
  <si>
    <t>Luz 3</t>
  </si>
  <si>
    <t xml:space="preserve">Oscuridad </t>
  </si>
  <si>
    <t>Tiempo inicio incubación (h)</t>
  </si>
  <si>
    <t>Tiempo final incubación (h)</t>
  </si>
  <si>
    <t>Peso seco de la materia orgánica en el sustrato incubado (g)</t>
  </si>
  <si>
    <t>Promedio</t>
  </si>
  <si>
    <t>Cantos</t>
  </si>
  <si>
    <t>Grava</t>
  </si>
  <si>
    <t>Macrófitos</t>
  </si>
  <si>
    <t>Período representado</t>
  </si>
  <si>
    <r>
      <t>Metabolismo neto diario (mg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·d)</t>
    </r>
  </si>
  <si>
    <r>
      <t>Respiración diaria (mg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·d)</t>
    </r>
  </si>
  <si>
    <r>
      <t>Metabolismo neto (mg 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·h)</t>
    </r>
  </si>
  <si>
    <t>Cámara 2</t>
  </si>
  <si>
    <t>Cámara 3</t>
  </si>
  <si>
    <t>Cámara 1</t>
  </si>
  <si>
    <t>Cámara 4</t>
  </si>
  <si>
    <t>Cámara 5</t>
  </si>
  <si>
    <t>Cámara 6</t>
  </si>
  <si>
    <t>Concentración de oxígeno disuelto inicial (ppm)</t>
  </si>
  <si>
    <t>Concentración de oxígeno disuelto final (ppm)</t>
  </si>
  <si>
    <t>Volumen de agua en la cámara (mL)</t>
  </si>
  <si>
    <r>
      <t>Superficie del sustrato incubado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</si>
  <si>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Metabolismo neto (mg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·h)</t>
    </r>
  </si>
  <si>
    <r>
      <t>Metabolismo neto (mg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/L·min)</t>
    </r>
  </si>
  <si>
    <r>
      <t>Metabolismo neto (mg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/g PS·h)</t>
    </r>
  </si>
  <si>
    <r>
      <t>Metabolismo neto (mg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/g PS</t>
    </r>
    <r>
      <rPr>
        <i/>
        <sz val="10"/>
        <rFont val="Arial"/>
        <family val="2"/>
      </rPr>
      <t>·</t>
    </r>
    <r>
      <rPr>
        <sz val="10"/>
        <rFont val="Arial"/>
        <family val="0"/>
      </rPr>
      <t>h)</t>
    </r>
  </si>
  <si>
    <t>PRESENTACIÓN</t>
  </si>
  <si>
    <t>Esta macro permite calcular el metabolismo fluvial en base a cámaras de incubación.
A modo de ejemplo, se han  introducido datos para un tipo de sustrato. Se han utilizado tres cámaras translúcidas, y se han realizado tres incubaciones con cada una (metabolismo neto). 
Las medidas se han efectuado en distintos momentos del día con distintas condiciones de luz y temperatura. Luego, se ponderan los resultados por el número de horas representadas por cada una de las medidas.
Recuerda que...
― Hay que introducir datos sólo en las casillas amarillas.</t>
  </si>
  <si>
    <t>Descargar macro</t>
  </si>
  <si>
    <t>Acceder al capítulo</t>
  </si>
  <si>
    <t>Primera edición: abril 2009
ISBN: 978-84-96515-87-1
© los autores, 2009
© Fundación BBVA, 2009</t>
  </si>
  <si>
    <t>www.fbbva.es</t>
  </si>
  <si>
    <r>
      <t>Producción primaria bruta (mg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·d)</t>
    </r>
  </si>
  <si>
    <r>
      <t>ELOSEGI A., SABATER S. (Eds.):</t>
    </r>
    <r>
      <rPr>
        <b/>
        <i/>
        <sz val="9"/>
        <color indexed="9"/>
        <rFont val="Verdana"/>
        <family val="2"/>
      </rPr>
      <t xml:space="preserve"> Conceptos y técnicas en ecología fluvial</t>
    </r>
    <r>
      <rPr>
        <b/>
        <sz val="9"/>
        <color indexed="9"/>
        <rFont val="Verdana"/>
        <family val="2"/>
      </rPr>
      <t>. Bilbao: Fundación BBVA, 2009.</t>
    </r>
  </si>
  <si>
    <r>
      <t xml:space="preserve">MACRO 20.1   Técnica 52a. Determinación del metabolismo fluvial con cámaras recirculantes </t>
    </r>
    <r>
      <rPr>
        <b/>
        <sz val="10"/>
        <color indexed="9"/>
        <rFont val="Arial Black"/>
        <family val="2"/>
      </rPr>
      <t>(véase pág. 374)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</si>
</sst>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;@"/>
    <numFmt numFmtId="181" formatCode="0.000"/>
    <numFmt numFmtId="182" formatCode="0.0000"/>
    <numFmt numFmtId="183" formatCode="[$-403]dddd\,\ d&quot; / &quot;mmmm&quot; / &quot;yyyy"/>
  </numFmts>
  <fonts count="2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Verdana"/>
      <family val="0"/>
    </font>
    <font>
      <b/>
      <sz val="9"/>
      <color indexed="9"/>
      <name val="Verdana"/>
      <family val="2"/>
    </font>
    <font>
      <b/>
      <i/>
      <sz val="9"/>
      <color indexed="9"/>
      <name val="Verdana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9"/>
      <name val="Verdana"/>
      <family val="2"/>
    </font>
    <font>
      <u val="single"/>
      <sz val="10"/>
      <color indexed="9"/>
      <name val="Arial Black"/>
      <family val="2"/>
    </font>
    <font>
      <sz val="10"/>
      <color indexed="9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>
        <color indexed="9"/>
      </bottom>
    </border>
    <border>
      <left style="thin"/>
      <right style="thick"/>
      <top style="thin">
        <color indexed="9"/>
      </top>
      <bottom style="thin">
        <color indexed="9"/>
      </bottom>
    </border>
    <border>
      <left style="thin"/>
      <right style="thick"/>
      <top style="thin">
        <color indexed="9"/>
      </top>
      <bottom>
        <color indexed="63"/>
      </bottom>
    </border>
    <border>
      <left style="thin"/>
      <right style="thick"/>
      <top style="thin">
        <color indexed="9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>
        <color indexed="9"/>
      </top>
      <bottom style="thin">
        <color indexed="9"/>
      </bottom>
    </border>
    <border>
      <left style="thick"/>
      <right style="thick"/>
      <top style="thin">
        <color indexed="9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>
        <color indexed="9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>
        <color indexed="9"/>
      </bottom>
    </border>
    <border>
      <left>
        <color indexed="63"/>
      </left>
      <right style="thick"/>
      <top style="thick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181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181" fontId="5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78" fontId="1" fillId="2" borderId="0" xfId="19" applyFont="1" applyFill="1" applyAlignment="1">
      <alignment/>
    </xf>
    <xf numFmtId="0" fontId="4" fillId="3" borderId="1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1" fillId="2" borderId="13" xfId="0" applyFon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1" fillId="5" borderId="1" xfId="0" applyFont="1" applyFill="1" applyBorder="1" applyAlignment="1">
      <alignment/>
    </xf>
    <xf numFmtId="178" fontId="1" fillId="4" borderId="4" xfId="19" applyFont="1" applyFill="1" applyBorder="1" applyAlignment="1">
      <alignment/>
    </xf>
    <xf numFmtId="2" fontId="1" fillId="6" borderId="2" xfId="0" applyNumberFormat="1" applyFont="1" applyFill="1" applyBorder="1" applyAlignment="1">
      <alignment/>
    </xf>
    <xf numFmtId="2" fontId="1" fillId="6" borderId="3" xfId="0" applyNumberFormat="1" applyFont="1" applyFill="1" applyBorder="1" applyAlignment="1">
      <alignment/>
    </xf>
    <xf numFmtId="2" fontId="1" fillId="6" borderId="4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2" fontId="1" fillId="6" borderId="15" xfId="0" applyNumberFormat="1" applyFont="1" applyFill="1" applyBorder="1" applyAlignment="1">
      <alignment/>
    </xf>
    <xf numFmtId="2" fontId="1" fillId="6" borderId="1" xfId="0" applyNumberFormat="1" applyFont="1" applyFill="1" applyBorder="1" applyAlignment="1">
      <alignment/>
    </xf>
    <xf numFmtId="2" fontId="1" fillId="6" borderId="16" xfId="0" applyNumberFormat="1" applyFont="1" applyFill="1" applyBorder="1" applyAlignment="1">
      <alignment/>
    </xf>
    <xf numFmtId="2" fontId="0" fillId="6" borderId="17" xfId="0" applyNumberFormat="1" applyFill="1" applyBorder="1" applyAlignment="1">
      <alignment/>
    </xf>
    <xf numFmtId="181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6" borderId="19" xfId="0" applyNumberFormat="1" applyFont="1" applyFill="1" applyBorder="1" applyAlignment="1">
      <alignment/>
    </xf>
    <xf numFmtId="0" fontId="4" fillId="6" borderId="17" xfId="0" applyFont="1" applyFill="1" applyBorder="1" applyAlignment="1">
      <alignment/>
    </xf>
    <xf numFmtId="2" fontId="0" fillId="2" borderId="16" xfId="0" applyNumberFormat="1" applyFill="1" applyBorder="1" applyAlignment="1">
      <alignment/>
    </xf>
    <xf numFmtId="0" fontId="4" fillId="6" borderId="19" xfId="0" applyFont="1" applyFill="1" applyBorder="1" applyAlignment="1">
      <alignment/>
    </xf>
    <xf numFmtId="0" fontId="13" fillId="2" borderId="2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9" fillId="7" borderId="1" xfId="15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181" fontId="1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81" fontId="1" fillId="2" borderId="0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181" fontId="1" fillId="2" borderId="19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18" xfId="0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8" xfId="0" applyFill="1" applyBorder="1" applyAlignment="1">
      <alignment/>
    </xf>
    <xf numFmtId="0" fontId="0" fillId="2" borderId="29" xfId="0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6" borderId="27" xfId="0" applyFill="1" applyBorder="1" applyAlignment="1">
      <alignment/>
    </xf>
    <xf numFmtId="0" fontId="0" fillId="2" borderId="30" xfId="0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180" fontId="0" fillId="6" borderId="3" xfId="0" applyNumberFormat="1" applyFill="1" applyBorder="1" applyAlignment="1">
      <alignment/>
    </xf>
    <xf numFmtId="180" fontId="0" fillId="8" borderId="3" xfId="0" applyNumberFormat="1" applyFill="1" applyBorder="1" applyAlignment="1">
      <alignment/>
    </xf>
    <xf numFmtId="181" fontId="1" fillId="6" borderId="3" xfId="0" applyNumberFormat="1" applyFont="1" applyFill="1" applyBorder="1" applyAlignment="1">
      <alignment/>
    </xf>
    <xf numFmtId="181" fontId="1" fillId="6" borderId="4" xfId="0" applyNumberFormat="1" applyFont="1" applyFill="1" applyBorder="1" applyAlignment="1">
      <alignment/>
    </xf>
    <xf numFmtId="0" fontId="0" fillId="8" borderId="31" xfId="0" applyFill="1" applyBorder="1" applyAlignment="1">
      <alignment/>
    </xf>
    <xf numFmtId="180" fontId="0" fillId="6" borderId="31" xfId="0" applyNumberFormat="1" applyFill="1" applyBorder="1" applyAlignment="1">
      <alignment/>
    </xf>
    <xf numFmtId="180" fontId="0" fillId="8" borderId="31" xfId="0" applyNumberFormat="1" applyFill="1" applyBorder="1" applyAlignment="1">
      <alignment/>
    </xf>
    <xf numFmtId="0" fontId="0" fillId="6" borderId="31" xfId="0" applyFill="1" applyBorder="1" applyAlignment="1">
      <alignment/>
    </xf>
    <xf numFmtId="181" fontId="1" fillId="6" borderId="31" xfId="0" applyNumberFormat="1" applyFont="1" applyFill="1" applyBorder="1" applyAlignment="1">
      <alignment/>
    </xf>
    <xf numFmtId="181" fontId="1" fillId="6" borderId="32" xfId="0" applyNumberFormat="1" applyFont="1" applyFill="1" applyBorder="1" applyAlignment="1">
      <alignment/>
    </xf>
    <xf numFmtId="0" fontId="1" fillId="4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8" borderId="36" xfId="0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181" fontId="1" fillId="2" borderId="36" xfId="0" applyNumberFormat="1" applyFont="1" applyFill="1" applyBorder="1" applyAlignment="1">
      <alignment/>
    </xf>
    <xf numFmtId="181" fontId="1" fillId="2" borderId="2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37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1" xfId="0" applyBorder="1" applyAlignment="1">
      <alignment/>
    </xf>
    <xf numFmtId="0" fontId="4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9" borderId="3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7" borderId="38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7" borderId="39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8" fillId="1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bva.es/TLFU/microsites/ecologia_fluvial/macros/macro20_1.zip" TargetMode="External" /><Relationship Id="rId2" Type="http://schemas.openxmlformats.org/officeDocument/2006/relationships/hyperlink" Target="http://www.fbbva.es/TLFU/microsites/ecologia_fluvial/pdf/cap_20.pdf" TargetMode="External" /><Relationship Id="rId3" Type="http://schemas.openxmlformats.org/officeDocument/2006/relationships/hyperlink" Target="http://www.fbbva.es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bbva.es/TLFU/microsites/ecologia_fluvial/macros/macro20_1.zip" TargetMode="External" /><Relationship Id="rId2" Type="http://schemas.openxmlformats.org/officeDocument/2006/relationships/hyperlink" Target="http://www.fbbva.es/TLFU/microsites/ecologia_fluvial/pdf/cap_20.pdf" TargetMode="External" /><Relationship Id="rId3" Type="http://schemas.openxmlformats.org/officeDocument/2006/relationships/hyperlink" Target="http://www.fbbva.es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39.8515625" style="1" customWidth="1"/>
    <col min="3" max="3" width="0.71875" style="1" customWidth="1"/>
    <col min="4" max="5" width="12.28125" style="2" customWidth="1"/>
    <col min="6" max="6" width="0.71875" style="2" customWidth="1"/>
    <col min="7" max="9" width="8.8515625" style="1" customWidth="1"/>
    <col min="10" max="10" width="0.71875" style="1" customWidth="1"/>
    <col min="11" max="11" width="12.28125" style="1" customWidth="1"/>
    <col min="12" max="12" width="0.71875" style="1" customWidth="1"/>
    <col min="13" max="15" width="8.8515625" style="1" customWidth="1"/>
    <col min="16" max="16" width="0.71875" style="1" customWidth="1"/>
    <col min="17" max="17" width="12.28125" style="1" customWidth="1"/>
    <col min="18" max="18" width="0.71875" style="1" customWidth="1"/>
    <col min="19" max="21" width="8.8515625" style="1" customWidth="1"/>
    <col min="22" max="22" width="0.71875" style="1" customWidth="1"/>
    <col min="23" max="23" width="12.28125" style="1" customWidth="1"/>
    <col min="24" max="16384" width="8.8515625" style="1" customWidth="1"/>
  </cols>
  <sheetData>
    <row r="1" spans="1:83" s="50" customFormat="1" ht="17.25" customHeight="1">
      <c r="A1" s="48"/>
      <c r="B1" s="122" t="s">
        <v>38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</row>
    <row r="2" s="51" customFormat="1" ht="12.75"/>
    <row r="3" spans="1:83" s="54" customFormat="1" ht="28.5" customHeight="1">
      <c r="A3" s="52"/>
      <c r="B3" s="124" t="s">
        <v>39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</row>
    <row r="4" s="51" customFormat="1" ht="12.75"/>
    <row r="5" spans="1:83" s="54" customFormat="1" ht="25.5" customHeight="1" thickBot="1">
      <c r="A5" s="55"/>
      <c r="B5" s="126" t="s">
        <v>31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</row>
    <row r="6" spans="1:122" ht="3" customHeight="1" thickTop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</row>
    <row r="7" spans="2:59" s="56" customFormat="1" ht="12.75">
      <c r="B7" s="129" t="s">
        <v>32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2:59" s="56" customFormat="1" ht="12.7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2:59" s="56" customFormat="1" ht="12.75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2:59" s="56" customFormat="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1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</row>
    <row r="11" spans="2:59" s="56" customFormat="1" ht="12.75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</row>
    <row r="12" spans="2:59" s="56" customFormat="1" ht="12.7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1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</row>
    <row r="13" spans="2:59" s="56" customFormat="1" ht="12.75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1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</row>
    <row r="14" spans="2:59" s="56" customFormat="1" ht="13.5" thickBot="1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18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</row>
    <row r="15" ht="13.5" thickTop="1"/>
    <row r="16" spans="2:23" s="3" customFormat="1" ht="21" thickBot="1">
      <c r="B16" s="10" t="s">
        <v>16</v>
      </c>
      <c r="C16" s="4"/>
      <c r="D16" s="117" t="s">
        <v>13</v>
      </c>
      <c r="E16" s="118"/>
      <c r="F16" s="17"/>
      <c r="G16" s="119" t="s">
        <v>10</v>
      </c>
      <c r="H16" s="120"/>
      <c r="I16" s="121"/>
      <c r="J16" s="4"/>
      <c r="K16" s="34" t="s">
        <v>9</v>
      </c>
      <c r="L16" s="16"/>
      <c r="M16" s="119" t="s">
        <v>11</v>
      </c>
      <c r="N16" s="120"/>
      <c r="O16" s="121"/>
      <c r="P16" s="4"/>
      <c r="Q16" s="34" t="s">
        <v>9</v>
      </c>
      <c r="R16" s="16"/>
      <c r="S16" s="119" t="s">
        <v>12</v>
      </c>
      <c r="T16" s="120"/>
      <c r="U16" s="121"/>
      <c r="V16" s="4"/>
      <c r="W16" s="47" t="s">
        <v>9</v>
      </c>
    </row>
    <row r="17" spans="2:23" s="3" customFormat="1" ht="3.75" customHeight="1" thickTop="1">
      <c r="B17" s="4"/>
      <c r="C17" s="4"/>
      <c r="D17" s="4"/>
      <c r="E17" s="5"/>
      <c r="F17" s="17"/>
      <c r="G17" s="16"/>
      <c r="H17" s="4"/>
      <c r="I17" s="4"/>
      <c r="J17" s="4"/>
      <c r="K17" s="4"/>
      <c r="L17" s="16"/>
      <c r="M17" s="16"/>
      <c r="N17" s="4"/>
      <c r="O17" s="4"/>
      <c r="P17" s="4"/>
      <c r="Q17" s="45"/>
      <c r="R17" s="16"/>
      <c r="S17" s="16"/>
      <c r="T17" s="4"/>
      <c r="U17" s="4"/>
      <c r="V17" s="4"/>
      <c r="W17" s="45"/>
    </row>
    <row r="18" spans="2:23" ht="12.75">
      <c r="B18" s="13" t="s">
        <v>2</v>
      </c>
      <c r="C18" s="6"/>
      <c r="D18" s="19">
        <v>9</v>
      </c>
      <c r="E18" s="22">
        <v>12</v>
      </c>
      <c r="F18" s="11"/>
      <c r="G18" s="19">
        <f>Datos!D31</f>
        <v>-12.325925925926</v>
      </c>
      <c r="H18" s="19">
        <f>Datos!E31</f>
        <v>-11.760000000000048</v>
      </c>
      <c r="I18" s="22">
        <f>Datos!F31</f>
        <v>-5.857142857142941</v>
      </c>
      <c r="J18" s="7"/>
      <c r="K18" s="31">
        <f>AVERAGE(G18:I18)</f>
        <v>-9.981022927689663</v>
      </c>
      <c r="L18" s="43"/>
      <c r="M18" s="19" t="e">
        <f>Datos!H31</f>
        <v>#DIV/0!</v>
      </c>
      <c r="N18" s="19" t="e">
        <f>Datos!I31</f>
        <v>#DIV/0!</v>
      </c>
      <c r="O18" s="19" t="e">
        <f>Datos!J31</f>
        <v>#DIV/0!</v>
      </c>
      <c r="P18" s="7"/>
      <c r="Q18" s="44" t="e">
        <f>AVERAGE(M18:O18)</f>
        <v>#DIV/0!</v>
      </c>
      <c r="R18" s="43"/>
      <c r="S18" s="19" t="e">
        <f>Datos!L31</f>
        <v>#DIV/0!</v>
      </c>
      <c r="T18" s="19" t="e">
        <f>Datos!M31</f>
        <v>#DIV/0!</v>
      </c>
      <c r="U18" s="19" t="e">
        <f>Datos!N31</f>
        <v>#DIV/0!</v>
      </c>
      <c r="V18" s="7"/>
      <c r="W18" s="31" t="e">
        <f>AVERAGE(S18:U18)</f>
        <v>#DIV/0!</v>
      </c>
    </row>
    <row r="19" spans="2:23" ht="12.75">
      <c r="B19" s="14" t="s">
        <v>3</v>
      </c>
      <c r="C19" s="6"/>
      <c r="D19" s="20">
        <v>12</v>
      </c>
      <c r="E19" s="23">
        <v>16</v>
      </c>
      <c r="F19" s="11"/>
      <c r="G19" s="20">
        <f>Datos!D46</f>
        <v>9.481481481481449</v>
      </c>
      <c r="H19" s="20">
        <f>Datos!E46</f>
        <v>15.119999999999974</v>
      </c>
      <c r="I19" s="23">
        <f>Datos!F46</f>
        <v>4.6857142857142895</v>
      </c>
      <c r="J19" s="7"/>
      <c r="K19" s="32">
        <f>AVERAGE(G19:I19)</f>
        <v>9.762398589065237</v>
      </c>
      <c r="L19" s="43"/>
      <c r="M19" s="20" t="e">
        <f>Datos!H46</f>
        <v>#DIV/0!</v>
      </c>
      <c r="N19" s="20" t="e">
        <f>Datos!I46</f>
        <v>#DIV/0!</v>
      </c>
      <c r="O19" s="20" t="e">
        <f>Datos!J46</f>
        <v>#DIV/0!</v>
      </c>
      <c r="P19" s="7"/>
      <c r="Q19" s="44" t="e">
        <f>AVERAGE(M19:O19)</f>
        <v>#DIV/0!</v>
      </c>
      <c r="R19" s="43"/>
      <c r="S19" s="20" t="e">
        <f>Datos!L46</f>
        <v>#DIV/0!</v>
      </c>
      <c r="T19" s="20" t="e">
        <f>Datos!M46</f>
        <v>#DIV/0!</v>
      </c>
      <c r="U19" s="20" t="e">
        <f>Datos!N46</f>
        <v>#DIV/0!</v>
      </c>
      <c r="V19" s="7"/>
      <c r="W19" s="32" t="e">
        <f>AVERAGE(S19:U19)</f>
        <v>#DIV/0!</v>
      </c>
    </row>
    <row r="20" spans="2:23" ht="13.5" thickBot="1">
      <c r="B20" s="15" t="s">
        <v>4</v>
      </c>
      <c r="C20" s="6"/>
      <c r="D20" s="26">
        <v>16</v>
      </c>
      <c r="E20" s="25">
        <v>20</v>
      </c>
      <c r="F20" s="11"/>
      <c r="G20" s="26">
        <f>Datos!D61</f>
        <v>-18.014814814814855</v>
      </c>
      <c r="H20" s="26">
        <f>Datos!E61</f>
        <v>-15.119999999999974</v>
      </c>
      <c r="I20" s="25">
        <f>Datos!F61</f>
        <v>-18.742857142857158</v>
      </c>
      <c r="J20" s="7"/>
      <c r="K20" s="35">
        <f>AVERAGE(G20:I20)</f>
        <v>-17.292557319224</v>
      </c>
      <c r="L20" s="43"/>
      <c r="M20" s="26" t="e">
        <f>Datos!H61</f>
        <v>#DIV/0!</v>
      </c>
      <c r="N20" s="26" t="e">
        <f>Datos!I61</f>
        <v>#DIV/0!</v>
      </c>
      <c r="O20" s="26" t="e">
        <f>Datos!J61</f>
        <v>#DIV/0!</v>
      </c>
      <c r="P20" s="7"/>
      <c r="Q20" s="44" t="e">
        <f>AVERAGE(M20:O20)</f>
        <v>#DIV/0!</v>
      </c>
      <c r="R20" s="43"/>
      <c r="S20" s="26" t="e">
        <f>Datos!L61</f>
        <v>#DIV/0!</v>
      </c>
      <c r="T20" s="26" t="e">
        <f>Datos!M61</f>
        <v>#DIV/0!</v>
      </c>
      <c r="U20" s="26" t="e">
        <f>Datos!N61</f>
        <v>#DIV/0!</v>
      </c>
      <c r="V20" s="7"/>
      <c r="W20" s="35" t="e">
        <f>AVERAGE(S20:U20)</f>
        <v>#DIV/0!</v>
      </c>
    </row>
    <row r="21" spans="2:23" ht="3.75" customHeight="1" thickBot="1" thickTop="1">
      <c r="B21" s="12"/>
      <c r="C21" s="6"/>
      <c r="D21" s="28"/>
      <c r="E21" s="18"/>
      <c r="F21" s="11"/>
      <c r="G21" s="19"/>
      <c r="H21" s="19"/>
      <c r="I21" s="22"/>
      <c r="J21" s="7"/>
      <c r="K21" s="36"/>
      <c r="L21" s="43"/>
      <c r="M21" s="19"/>
      <c r="N21" s="19"/>
      <c r="O21" s="19"/>
      <c r="P21" s="7"/>
      <c r="Q21" s="36"/>
      <c r="R21" s="43"/>
      <c r="S21" s="18"/>
      <c r="T21" s="18"/>
      <c r="U21" s="18"/>
      <c r="V21" s="7"/>
      <c r="W21" s="36"/>
    </row>
    <row r="22" spans="2:23" ht="14.25" thickBot="1" thickTop="1">
      <c r="B22" s="29" t="s">
        <v>5</v>
      </c>
      <c r="C22" s="6"/>
      <c r="D22" s="27"/>
      <c r="E22" s="27"/>
      <c r="F22" s="12"/>
      <c r="G22" s="21">
        <f>Datos!D76</f>
        <v>-112.70491803278705</v>
      </c>
      <c r="H22" s="21">
        <f>Datos!E76</f>
        <v>-87.4804822043628</v>
      </c>
      <c r="I22" s="24">
        <f>Datos!F76</f>
        <v>-206.73107890499202</v>
      </c>
      <c r="J22" s="7"/>
      <c r="K22" s="37">
        <f>AVERAGE(G22:I22)</f>
        <v>-135.63882638071394</v>
      </c>
      <c r="L22" s="43"/>
      <c r="M22" s="21" t="e">
        <f>Datos!H76</f>
        <v>#DIV/0!</v>
      </c>
      <c r="N22" s="21" t="e">
        <f>Datos!I76</f>
        <v>#DIV/0!</v>
      </c>
      <c r="O22" s="21" t="e">
        <f>Datos!J76</f>
        <v>#DIV/0!</v>
      </c>
      <c r="P22" s="7"/>
      <c r="Q22" s="36" t="e">
        <f>AVERAGE(M22:O22)</f>
        <v>#DIV/0!</v>
      </c>
      <c r="R22" s="43"/>
      <c r="S22" s="46" t="e">
        <f>Datos!L76</f>
        <v>#DIV/0!</v>
      </c>
      <c r="T22" s="46" t="e">
        <f>Datos!M76</f>
        <v>#DIV/0!</v>
      </c>
      <c r="U22" s="46" t="e">
        <f>Datos!N76</f>
        <v>#DIV/0!</v>
      </c>
      <c r="V22" s="7"/>
      <c r="W22" s="37" t="e">
        <f>AVERAGE(S22:U22)</f>
        <v>#DIV/0!</v>
      </c>
    </row>
    <row r="23" spans="7:23" ht="3.75" customHeight="1" thickTop="1">
      <c r="G23" s="7"/>
      <c r="H23" s="7"/>
      <c r="I23" s="7"/>
      <c r="J23" s="7"/>
      <c r="K23" s="38"/>
      <c r="L23" s="7"/>
      <c r="M23" s="7"/>
      <c r="N23" s="7"/>
      <c r="O23" s="7"/>
      <c r="P23" s="7"/>
      <c r="Q23" s="38"/>
      <c r="R23" s="7"/>
      <c r="S23" s="7"/>
      <c r="T23" s="7"/>
      <c r="U23" s="7"/>
      <c r="V23" s="7"/>
      <c r="W23" s="38"/>
    </row>
    <row r="24" spans="2:23" ht="15">
      <c r="B24" s="13" t="s">
        <v>14</v>
      </c>
      <c r="C24" s="6"/>
      <c r="G24" s="7"/>
      <c r="H24" s="7"/>
      <c r="I24" s="7"/>
      <c r="J24" s="7"/>
      <c r="K24" s="31">
        <f>((K18*($E$18-$D$18))+(K19*($E$19-$D$19))+(K20*($E$20-$D$20))+(K22*(24-($E$20-$D$18))))</f>
        <v>-1823.3684466529853</v>
      </c>
      <c r="L24" s="8"/>
      <c r="M24" s="7"/>
      <c r="N24" s="7"/>
      <c r="O24" s="7"/>
      <c r="P24" s="7"/>
      <c r="Q24" s="31" t="e">
        <f>((Q18*($E$18-$D$18))+(Q19*($E$19-$D$19))+(Q20*($E$20-$D$20))+(Q22*(24-($E$20-$D$18))))</f>
        <v>#DIV/0!</v>
      </c>
      <c r="R24" s="8"/>
      <c r="S24" s="7"/>
      <c r="T24" s="7"/>
      <c r="U24" s="7"/>
      <c r="V24" s="7"/>
      <c r="W24" s="31" t="e">
        <f>((W18*($E$18-$D$18))+(W19*($E$19-$D$19))+(W20*($E$20-$D$20))+(W22*(24-($E$20-$D$18))))</f>
        <v>#DIV/0!</v>
      </c>
    </row>
    <row r="25" spans="2:23" ht="15">
      <c r="B25" s="14" t="s">
        <v>15</v>
      </c>
      <c r="C25" s="6"/>
      <c r="G25" s="7"/>
      <c r="H25" s="7"/>
      <c r="I25" s="7"/>
      <c r="J25" s="7"/>
      <c r="K25" s="32">
        <f>K22*24</f>
        <v>-3255.3318331371347</v>
      </c>
      <c r="L25" s="8"/>
      <c r="M25" s="7"/>
      <c r="N25" s="7"/>
      <c r="O25" s="7"/>
      <c r="P25" s="7"/>
      <c r="Q25" s="32" t="e">
        <f>Q22*24</f>
        <v>#DIV/0!</v>
      </c>
      <c r="R25" s="8"/>
      <c r="S25" s="7"/>
      <c r="T25" s="7"/>
      <c r="U25" s="7"/>
      <c r="V25" s="7"/>
      <c r="W25" s="32" t="e">
        <f>W22*24</f>
        <v>#DIV/0!</v>
      </c>
    </row>
    <row r="26" spans="2:23" ht="18.75" customHeight="1" thickBot="1">
      <c r="B26" s="30" t="s">
        <v>37</v>
      </c>
      <c r="C26" s="9"/>
      <c r="D26" s="39"/>
      <c r="E26" s="39"/>
      <c r="F26" s="39"/>
      <c r="G26" s="40"/>
      <c r="H26" s="40"/>
      <c r="I26" s="40"/>
      <c r="J26" s="40"/>
      <c r="K26" s="33">
        <f>K24-K25</f>
        <v>1431.9633864841494</v>
      </c>
      <c r="L26" s="41"/>
      <c r="M26" s="40"/>
      <c r="N26" s="40"/>
      <c r="O26" s="40"/>
      <c r="P26" s="40"/>
      <c r="Q26" s="33" t="e">
        <f>Q24-Q25</f>
        <v>#DIV/0!</v>
      </c>
      <c r="R26" s="42"/>
      <c r="S26" s="40"/>
      <c r="T26" s="40"/>
      <c r="U26" s="40"/>
      <c r="V26" s="40"/>
      <c r="W26" s="36" t="e">
        <f>W24-W25</f>
        <v>#DIV/0!</v>
      </c>
    </row>
    <row r="27" ht="13.5" thickTop="1"/>
    <row r="29" ht="18" thickBot="1">
      <c r="B29" s="58" t="s">
        <v>33</v>
      </c>
    </row>
    <row r="30" ht="13.5" thickTop="1"/>
    <row r="31" ht="18" thickBot="1">
      <c r="B31" s="58" t="s">
        <v>34</v>
      </c>
    </row>
    <row r="32" ht="13.5" thickTop="1"/>
    <row r="33" ht="69">
      <c r="B33" s="60" t="s">
        <v>35</v>
      </c>
    </row>
    <row r="34" ht="18" thickBot="1">
      <c r="B34" s="58" t="s">
        <v>36</v>
      </c>
    </row>
    <row r="35" ht="18" thickTop="1">
      <c r="B35" s="59"/>
    </row>
    <row r="36" ht="17.25">
      <c r="B36" s="59"/>
    </row>
  </sheetData>
  <sheetProtection password="B890" sheet="1" objects="1" scenarios="1"/>
  <mergeCells count="8">
    <mergeCell ref="B1:W1"/>
    <mergeCell ref="B3:W3"/>
    <mergeCell ref="B5:W5"/>
    <mergeCell ref="B7:W14"/>
    <mergeCell ref="D16:E16"/>
    <mergeCell ref="G16:I16"/>
    <mergeCell ref="M16:O16"/>
    <mergeCell ref="S16:U16"/>
  </mergeCells>
  <hyperlinks>
    <hyperlink ref="B29" r:id="rId1" display="Descargar macro"/>
    <hyperlink ref="B31" r:id="rId2" display="Acceder al capítulo"/>
    <hyperlink ref="B34" r:id="rId3" display="www.fbbva.es"/>
  </hyperlinks>
  <printOptions/>
  <pageMargins left="0.75" right="0.75" top="1" bottom="1" header="0.5" footer="0.5"/>
  <pageSetup fitToHeight="1" fitToWidth="1" horizontalDpi="600" verticalDpi="600" orientation="landscape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83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52.7109375" style="1" bestFit="1" customWidth="1"/>
    <col min="3" max="3" width="0.71875" style="1" customWidth="1"/>
    <col min="4" max="4" width="10.7109375" style="1" customWidth="1"/>
    <col min="5" max="5" width="12.00390625" style="1" customWidth="1"/>
    <col min="6" max="6" width="10.57421875" style="1" customWidth="1"/>
    <col min="7" max="7" width="0.71875" style="1" customWidth="1"/>
    <col min="8" max="9" width="10.57421875" style="1" customWidth="1"/>
    <col min="10" max="10" width="10.00390625" style="1" customWidth="1"/>
    <col min="11" max="11" width="0.71875" style="56" customWidth="1"/>
    <col min="12" max="12" width="10.140625" style="1" customWidth="1"/>
    <col min="13" max="13" width="10.7109375" style="1" customWidth="1"/>
    <col min="14" max="14" width="11.00390625" style="1" customWidth="1"/>
    <col min="15" max="78" width="8.8515625" style="56" customWidth="1"/>
    <col min="79" max="16384" width="8.8515625" style="1" customWidth="1"/>
  </cols>
  <sheetData>
    <row r="1" spans="1:83" s="50" customFormat="1" ht="17.25" customHeight="1">
      <c r="A1" s="48"/>
      <c r="B1" s="122" t="s">
        <v>38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</row>
    <row r="2" s="51" customFormat="1" ht="12.75"/>
    <row r="3" spans="1:83" s="54" customFormat="1" ht="42" customHeight="1">
      <c r="A3" s="52"/>
      <c r="B3" s="124" t="s">
        <v>39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</row>
    <row r="4" s="51" customFormat="1" ht="12.75"/>
    <row r="5" spans="1:83" s="54" customFormat="1" ht="25.5" customHeight="1" thickBot="1">
      <c r="A5" s="55"/>
      <c r="B5" s="126" t="s">
        <v>31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</row>
    <row r="6" spans="1:122" ht="3" customHeight="1" thickTop="1">
      <c r="A6" s="56"/>
      <c r="B6" s="56"/>
      <c r="C6" s="56"/>
      <c r="D6" s="56"/>
      <c r="E6" s="56"/>
      <c r="F6" s="56"/>
      <c r="G6" s="56"/>
      <c r="H6" s="56"/>
      <c r="I6" s="56"/>
      <c r="J6" s="56"/>
      <c r="L6" s="56"/>
      <c r="M6" s="56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</row>
    <row r="7" spans="2:59" s="56" customFormat="1" ht="12.75">
      <c r="B7" s="129" t="s">
        <v>32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14"/>
      <c r="P7" s="114"/>
      <c r="Q7" s="114"/>
      <c r="R7" s="114"/>
      <c r="S7" s="114"/>
      <c r="T7" s="114"/>
      <c r="U7" s="114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2:59" s="56" customFormat="1" ht="12.7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114"/>
      <c r="P8" s="114"/>
      <c r="Q8" s="114"/>
      <c r="R8" s="114"/>
      <c r="S8" s="114"/>
      <c r="T8" s="114"/>
      <c r="U8" s="114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2:59" s="56" customFormat="1" ht="12.75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14"/>
      <c r="P9" s="114"/>
      <c r="Q9" s="114"/>
      <c r="R9" s="114"/>
      <c r="S9" s="114"/>
      <c r="T9" s="114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2:59" s="56" customFormat="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14"/>
      <c r="P10" s="114"/>
      <c r="Q10" s="114"/>
      <c r="R10" s="114"/>
      <c r="S10" s="114"/>
      <c r="T10" s="114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</row>
    <row r="11" spans="2:59" s="56" customFormat="1" ht="12.75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114"/>
      <c r="P11" s="114"/>
      <c r="Q11" s="114"/>
      <c r="R11" s="114"/>
      <c r="S11" s="114"/>
      <c r="T11" s="114"/>
      <c r="U11" s="114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</row>
    <row r="12" spans="2:59" s="56" customFormat="1" ht="12.7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14"/>
      <c r="P12" s="114"/>
      <c r="Q12" s="114"/>
      <c r="R12" s="114"/>
      <c r="S12" s="114"/>
      <c r="T12" s="114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</row>
    <row r="13" spans="2:59" s="56" customFormat="1" ht="12.75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114"/>
      <c r="P13" s="114"/>
      <c r="Q13" s="114"/>
      <c r="R13" s="114"/>
      <c r="S13" s="114"/>
      <c r="T13" s="114"/>
      <c r="U13" s="114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</row>
    <row r="14" spans="2:59" s="56" customFormat="1" ht="13.5" thickBot="1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18"/>
      <c r="O14" s="114"/>
      <c r="P14" s="114"/>
      <c r="Q14" s="114"/>
      <c r="R14" s="114"/>
      <c r="S14" s="114"/>
      <c r="T14" s="114"/>
      <c r="U14" s="114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</row>
    <row r="15" ht="13.5" thickTop="1"/>
    <row r="16" spans="2:78" s="64" customFormat="1" ht="16.5" thickBot="1">
      <c r="B16" s="61"/>
      <c r="C16" s="61"/>
      <c r="D16" s="119" t="s">
        <v>10</v>
      </c>
      <c r="E16" s="133"/>
      <c r="F16" s="134"/>
      <c r="G16" s="63"/>
      <c r="H16" s="119" t="s">
        <v>11</v>
      </c>
      <c r="I16" s="120"/>
      <c r="J16" s="121"/>
      <c r="K16" s="63"/>
      <c r="L16" s="119" t="s">
        <v>12</v>
      </c>
      <c r="M16" s="120"/>
      <c r="N16" s="121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</row>
    <row r="17" spans="2:14" s="65" customFormat="1" ht="3.75" customHeight="1" thickTop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2:14" ht="13.5" thickBot="1">
      <c r="B18" s="75" t="s">
        <v>2</v>
      </c>
      <c r="C18" s="12"/>
      <c r="D18" s="70" t="s">
        <v>19</v>
      </c>
      <c r="E18" s="99" t="s">
        <v>17</v>
      </c>
      <c r="F18" s="99" t="s">
        <v>18</v>
      </c>
      <c r="G18" s="101"/>
      <c r="H18" s="104" t="s">
        <v>19</v>
      </c>
      <c r="I18" s="104" t="s">
        <v>17</v>
      </c>
      <c r="J18" s="104" t="s">
        <v>18</v>
      </c>
      <c r="K18" s="101"/>
      <c r="L18" s="104" t="s">
        <v>19</v>
      </c>
      <c r="M18" s="105" t="s">
        <v>17</v>
      </c>
      <c r="N18" s="104" t="s">
        <v>18</v>
      </c>
    </row>
    <row r="19" spans="2:14" ht="3.75" customHeight="1" thickTop="1">
      <c r="B19" s="76"/>
      <c r="C19" s="12"/>
      <c r="D19" s="88"/>
      <c r="E19" s="100"/>
      <c r="F19" s="100"/>
      <c r="G19" s="12"/>
      <c r="H19" s="12"/>
      <c r="I19" s="6"/>
      <c r="J19" s="6"/>
      <c r="K19" s="12"/>
      <c r="L19" s="12"/>
      <c r="M19" s="6"/>
      <c r="N19" s="116"/>
    </row>
    <row r="20" spans="2:14" ht="12.75">
      <c r="B20" s="77" t="s">
        <v>23</v>
      </c>
      <c r="C20" s="56"/>
      <c r="D20" s="71">
        <v>6.19</v>
      </c>
      <c r="E20" s="93">
        <v>6.19</v>
      </c>
      <c r="F20" s="93">
        <v>6.19</v>
      </c>
      <c r="G20" s="56"/>
      <c r="H20" s="71"/>
      <c r="I20" s="106"/>
      <c r="J20" s="106"/>
      <c r="L20" s="71"/>
      <c r="M20" s="106"/>
      <c r="N20" s="72"/>
    </row>
    <row r="21" spans="2:14" ht="12.75">
      <c r="B21" s="78" t="s">
        <v>24</v>
      </c>
      <c r="C21" s="56"/>
      <c r="D21" s="72">
        <v>6.06</v>
      </c>
      <c r="E21" s="93">
        <v>6.05</v>
      </c>
      <c r="F21" s="93">
        <v>6.14</v>
      </c>
      <c r="G21" s="56"/>
      <c r="H21" s="72"/>
      <c r="I21" s="93"/>
      <c r="J21" s="93"/>
      <c r="L21" s="72"/>
      <c r="M21" s="93"/>
      <c r="N21" s="72"/>
    </row>
    <row r="22" spans="2:14" ht="12.75">
      <c r="B22" s="79" t="s">
        <v>0</v>
      </c>
      <c r="C22" s="56"/>
      <c r="D22" s="72">
        <f>D21-D20</f>
        <v>-0.13000000000000078</v>
      </c>
      <c r="E22" s="93">
        <f aca="true" t="shared" si="0" ref="E22:N22">E21-E20</f>
        <v>-0.14000000000000057</v>
      </c>
      <c r="F22" s="93">
        <f t="shared" si="0"/>
        <v>-0.05000000000000071</v>
      </c>
      <c r="G22" s="56"/>
      <c r="H22" s="72">
        <f t="shared" si="0"/>
        <v>0</v>
      </c>
      <c r="I22" s="93">
        <f t="shared" si="0"/>
        <v>0</v>
      </c>
      <c r="J22" s="93">
        <f t="shared" si="0"/>
        <v>0</v>
      </c>
      <c r="L22" s="72">
        <f t="shared" si="0"/>
        <v>0</v>
      </c>
      <c r="M22" s="93">
        <f t="shared" si="0"/>
        <v>0</v>
      </c>
      <c r="N22" s="72">
        <f t="shared" si="0"/>
        <v>0</v>
      </c>
    </row>
    <row r="23" spans="2:14" ht="12.75">
      <c r="B23" s="80" t="s">
        <v>6</v>
      </c>
      <c r="C23" s="56"/>
      <c r="D23" s="89">
        <v>0.375</v>
      </c>
      <c r="E23" s="94">
        <v>0.375</v>
      </c>
      <c r="F23" s="94">
        <v>0.375</v>
      </c>
      <c r="G23" s="102"/>
      <c r="H23" s="89"/>
      <c r="I23" s="94"/>
      <c r="J23" s="94"/>
      <c r="K23" s="102"/>
      <c r="L23" s="89"/>
      <c r="M23" s="94"/>
      <c r="N23" s="89"/>
    </row>
    <row r="24" spans="2:14" ht="12.75">
      <c r="B24" s="78" t="s">
        <v>7</v>
      </c>
      <c r="C24" s="56"/>
      <c r="D24" s="90">
        <v>0.4375</v>
      </c>
      <c r="E24" s="95">
        <v>0.4375</v>
      </c>
      <c r="F24" s="95">
        <v>0.4375</v>
      </c>
      <c r="G24" s="102"/>
      <c r="H24" s="90"/>
      <c r="I24" s="95"/>
      <c r="J24" s="95"/>
      <c r="K24" s="102"/>
      <c r="L24" s="90"/>
      <c r="M24" s="95"/>
      <c r="N24" s="90"/>
    </row>
    <row r="25" spans="2:14" ht="12.75">
      <c r="B25" s="78" t="s">
        <v>1</v>
      </c>
      <c r="C25" s="56"/>
      <c r="D25" s="72">
        <f>(D24-D23)*60*24</f>
        <v>90</v>
      </c>
      <c r="E25" s="93">
        <f aca="true" t="shared" si="1" ref="E25:N25">(E24-E23)*60*24</f>
        <v>90</v>
      </c>
      <c r="F25" s="93">
        <f t="shared" si="1"/>
        <v>90</v>
      </c>
      <c r="G25" s="56"/>
      <c r="H25" s="72">
        <f t="shared" si="1"/>
        <v>0</v>
      </c>
      <c r="I25" s="93">
        <f t="shared" si="1"/>
        <v>0</v>
      </c>
      <c r="J25" s="93">
        <f t="shared" si="1"/>
        <v>0</v>
      </c>
      <c r="L25" s="72">
        <f t="shared" si="1"/>
        <v>0</v>
      </c>
      <c r="M25" s="93">
        <f t="shared" si="1"/>
        <v>0</v>
      </c>
      <c r="N25" s="72">
        <f t="shared" si="1"/>
        <v>0</v>
      </c>
    </row>
    <row r="26" spans="2:14" ht="12.75">
      <c r="B26" s="81" t="s">
        <v>25</v>
      </c>
      <c r="C26" s="56"/>
      <c r="D26" s="73">
        <v>6400</v>
      </c>
      <c r="E26" s="96">
        <v>6300</v>
      </c>
      <c r="F26" s="96">
        <v>6150</v>
      </c>
      <c r="G26" s="56"/>
      <c r="H26" s="73"/>
      <c r="I26" s="96"/>
      <c r="J26" s="96"/>
      <c r="L26" s="73"/>
      <c r="M26" s="96"/>
      <c r="N26" s="73"/>
    </row>
    <row r="27" spans="2:14" ht="14.25">
      <c r="B27" s="78" t="s">
        <v>26</v>
      </c>
      <c r="C27" s="56"/>
      <c r="D27" s="72">
        <v>0.045</v>
      </c>
      <c r="E27" s="93">
        <v>0.05</v>
      </c>
      <c r="F27" s="93">
        <v>0.035</v>
      </c>
      <c r="G27" s="56"/>
      <c r="H27" s="72"/>
      <c r="I27" s="93"/>
      <c r="J27" s="93"/>
      <c r="L27" s="72"/>
      <c r="M27" s="93"/>
      <c r="N27" s="72"/>
    </row>
    <row r="28" spans="2:14" ht="12.75">
      <c r="B28" s="78" t="s">
        <v>8</v>
      </c>
      <c r="C28" s="56"/>
      <c r="D28" s="72">
        <v>0.55</v>
      </c>
      <c r="E28" s="93">
        <v>0.42</v>
      </c>
      <c r="F28" s="93">
        <v>0.35</v>
      </c>
      <c r="G28" s="56"/>
      <c r="H28" s="72"/>
      <c r="I28" s="93"/>
      <c r="J28" s="93"/>
      <c r="L28" s="72"/>
      <c r="M28" s="93"/>
      <c r="N28" s="72"/>
    </row>
    <row r="29" spans="2:14" ht="15.75">
      <c r="B29" s="81" t="s">
        <v>28</v>
      </c>
      <c r="C29" s="56"/>
      <c r="D29" s="91">
        <f>D22/D25</f>
        <v>-0.001444444444444453</v>
      </c>
      <c r="E29" s="97">
        <f aca="true" t="shared" si="2" ref="E29:N29">E22/E25</f>
        <v>-0.001555555555555562</v>
      </c>
      <c r="F29" s="97">
        <f t="shared" si="2"/>
        <v>-0.0005555555555555635</v>
      </c>
      <c r="G29" s="66"/>
      <c r="H29" s="91" t="e">
        <f t="shared" si="2"/>
        <v>#DIV/0!</v>
      </c>
      <c r="I29" s="97" t="e">
        <f t="shared" si="2"/>
        <v>#DIV/0!</v>
      </c>
      <c r="J29" s="97" t="e">
        <f t="shared" si="2"/>
        <v>#DIV/0!</v>
      </c>
      <c r="K29" s="66"/>
      <c r="L29" s="91" t="e">
        <f t="shared" si="2"/>
        <v>#DIV/0!</v>
      </c>
      <c r="M29" s="97" t="e">
        <f t="shared" si="2"/>
        <v>#DIV/0!</v>
      </c>
      <c r="N29" s="91" t="e">
        <f t="shared" si="2"/>
        <v>#DIV/0!</v>
      </c>
    </row>
    <row r="30" spans="2:14" ht="15.75">
      <c r="B30" s="81" t="s">
        <v>29</v>
      </c>
      <c r="C30" s="56"/>
      <c r="D30" s="91">
        <f>D29*(D26/1000)*60/D28</f>
        <v>-1.0084848484848543</v>
      </c>
      <c r="E30" s="97">
        <f aca="true" t="shared" si="3" ref="E30:N30">E29*(E26/1000)*60/E28</f>
        <v>-1.4000000000000057</v>
      </c>
      <c r="F30" s="97">
        <f t="shared" si="3"/>
        <v>-0.5857142857142941</v>
      </c>
      <c r="G30" s="66"/>
      <c r="H30" s="91" t="e">
        <f t="shared" si="3"/>
        <v>#DIV/0!</v>
      </c>
      <c r="I30" s="97" t="e">
        <f t="shared" si="3"/>
        <v>#DIV/0!</v>
      </c>
      <c r="J30" s="97" t="e">
        <f t="shared" si="3"/>
        <v>#DIV/0!</v>
      </c>
      <c r="K30" s="66"/>
      <c r="L30" s="91" t="e">
        <f t="shared" si="3"/>
        <v>#DIV/0!</v>
      </c>
      <c r="M30" s="97" t="e">
        <f t="shared" si="3"/>
        <v>#DIV/0!</v>
      </c>
      <c r="N30" s="91" t="e">
        <f t="shared" si="3"/>
        <v>#DIV/0!</v>
      </c>
    </row>
    <row r="31" spans="2:14" ht="16.5" thickBot="1">
      <c r="B31" s="82" t="s">
        <v>27</v>
      </c>
      <c r="C31" s="56"/>
      <c r="D31" s="92">
        <f>D29*60*(D26/1000)/D27</f>
        <v>-12.325925925926</v>
      </c>
      <c r="E31" s="98">
        <f aca="true" t="shared" si="4" ref="E31:N31">E29*60*(E26/1000)/E27</f>
        <v>-11.760000000000048</v>
      </c>
      <c r="F31" s="98">
        <f t="shared" si="4"/>
        <v>-5.857142857142941</v>
      </c>
      <c r="G31" s="66"/>
      <c r="H31" s="92" t="e">
        <f t="shared" si="4"/>
        <v>#DIV/0!</v>
      </c>
      <c r="I31" s="98" t="e">
        <f t="shared" si="4"/>
        <v>#DIV/0!</v>
      </c>
      <c r="J31" s="98" t="e">
        <f t="shared" si="4"/>
        <v>#DIV/0!</v>
      </c>
      <c r="K31" s="66"/>
      <c r="L31" s="92" t="e">
        <f t="shared" si="4"/>
        <v>#DIV/0!</v>
      </c>
      <c r="M31" s="98" t="e">
        <f t="shared" si="4"/>
        <v>#DIV/0!</v>
      </c>
      <c r="N31" s="92" t="e">
        <f t="shared" si="4"/>
        <v>#DIV/0!</v>
      </c>
    </row>
    <row r="32" spans="2:14" ht="3.75" customHeight="1" thickTop="1">
      <c r="B32" s="83"/>
      <c r="C32" s="56"/>
      <c r="D32" s="66"/>
      <c r="E32" s="62"/>
      <c r="F32" s="68"/>
      <c r="G32" s="66"/>
      <c r="H32" s="66"/>
      <c r="I32" s="62"/>
      <c r="J32" s="62"/>
      <c r="K32" s="66"/>
      <c r="L32" s="113"/>
      <c r="M32" s="112"/>
      <c r="N32" s="113"/>
    </row>
    <row r="33" spans="2:14" ht="13.5" thickBot="1">
      <c r="B33" s="75" t="s">
        <v>3</v>
      </c>
      <c r="C33" s="12"/>
      <c r="D33" s="104" t="s">
        <v>19</v>
      </c>
      <c r="E33" s="105" t="s">
        <v>17</v>
      </c>
      <c r="F33" s="105" t="s">
        <v>18</v>
      </c>
      <c r="G33" s="101"/>
      <c r="H33" s="104" t="s">
        <v>19</v>
      </c>
      <c r="I33" s="104" t="s">
        <v>17</v>
      </c>
      <c r="J33" s="104" t="s">
        <v>18</v>
      </c>
      <c r="K33" s="101"/>
      <c r="L33" s="110" t="s">
        <v>19</v>
      </c>
      <c r="M33" s="111" t="s">
        <v>17</v>
      </c>
      <c r="N33" s="110" t="s">
        <v>18</v>
      </c>
    </row>
    <row r="34" spans="2:14" ht="3.75" customHeight="1" thickTop="1">
      <c r="B34" s="84"/>
      <c r="C34" s="12"/>
      <c r="D34" s="67"/>
      <c r="E34" s="103"/>
      <c r="F34" s="103"/>
      <c r="G34" s="12"/>
      <c r="H34" s="12"/>
      <c r="I34" s="6"/>
      <c r="J34" s="6"/>
      <c r="K34" s="12"/>
      <c r="L34" s="108"/>
      <c r="M34" s="109"/>
      <c r="N34" s="108"/>
    </row>
    <row r="35" spans="2:14" ht="12.75">
      <c r="B35" s="77" t="s">
        <v>23</v>
      </c>
      <c r="C35" s="56"/>
      <c r="D35" s="71">
        <v>6.25</v>
      </c>
      <c r="E35" s="106">
        <v>6.25</v>
      </c>
      <c r="F35" s="106">
        <v>6.25</v>
      </c>
      <c r="G35" s="56"/>
      <c r="H35" s="71"/>
      <c r="I35" s="106"/>
      <c r="J35" s="106"/>
      <c r="L35" s="72"/>
      <c r="M35" s="93"/>
      <c r="N35" s="72"/>
    </row>
    <row r="36" spans="2:14" ht="12.75">
      <c r="B36" s="78" t="s">
        <v>24</v>
      </c>
      <c r="C36" s="56"/>
      <c r="D36" s="72">
        <v>6.35</v>
      </c>
      <c r="E36" s="93">
        <v>6.43</v>
      </c>
      <c r="F36" s="93">
        <v>6.29</v>
      </c>
      <c r="G36" s="56"/>
      <c r="H36" s="72"/>
      <c r="I36" s="93"/>
      <c r="J36" s="93"/>
      <c r="L36" s="72"/>
      <c r="M36" s="93"/>
      <c r="N36" s="72"/>
    </row>
    <row r="37" spans="2:14" ht="12.75">
      <c r="B37" s="78" t="s">
        <v>0</v>
      </c>
      <c r="C37" s="56"/>
      <c r="D37" s="72">
        <f aca="true" t="shared" si="5" ref="D37:N37">D36-D35</f>
        <v>0.09999999999999964</v>
      </c>
      <c r="E37" s="93">
        <f t="shared" si="5"/>
        <v>0.17999999999999972</v>
      </c>
      <c r="F37" s="93">
        <f t="shared" si="5"/>
        <v>0.040000000000000036</v>
      </c>
      <c r="G37" s="56"/>
      <c r="H37" s="72">
        <f t="shared" si="5"/>
        <v>0</v>
      </c>
      <c r="I37" s="93">
        <f t="shared" si="5"/>
        <v>0</v>
      </c>
      <c r="J37" s="93">
        <f t="shared" si="5"/>
        <v>0</v>
      </c>
      <c r="L37" s="72">
        <f t="shared" si="5"/>
        <v>0</v>
      </c>
      <c r="M37" s="93">
        <f t="shared" si="5"/>
        <v>0</v>
      </c>
      <c r="N37" s="72">
        <f t="shared" si="5"/>
        <v>0</v>
      </c>
    </row>
    <row r="38" spans="2:14" ht="12.75">
      <c r="B38" s="81" t="s">
        <v>6</v>
      </c>
      <c r="C38" s="56"/>
      <c r="D38" s="89">
        <v>0.5416666666666666</v>
      </c>
      <c r="E38" s="94">
        <v>0.5416666666666666</v>
      </c>
      <c r="F38" s="94">
        <v>0.5416666666666666</v>
      </c>
      <c r="G38" s="102"/>
      <c r="H38" s="89"/>
      <c r="I38" s="94"/>
      <c r="J38" s="94"/>
      <c r="K38" s="102"/>
      <c r="L38" s="89"/>
      <c r="M38" s="94"/>
      <c r="N38" s="89"/>
    </row>
    <row r="39" spans="2:14" ht="12.75">
      <c r="B39" s="78" t="s">
        <v>7</v>
      </c>
      <c r="C39" s="56"/>
      <c r="D39" s="90">
        <v>0.6041666666666666</v>
      </c>
      <c r="E39" s="95">
        <v>0.6041666666666666</v>
      </c>
      <c r="F39" s="95">
        <v>0.6041666666666666</v>
      </c>
      <c r="G39" s="102"/>
      <c r="H39" s="90"/>
      <c r="I39" s="95"/>
      <c r="J39" s="95"/>
      <c r="K39" s="102"/>
      <c r="L39" s="90"/>
      <c r="M39" s="95"/>
      <c r="N39" s="90"/>
    </row>
    <row r="40" spans="2:14" ht="12.75">
      <c r="B40" s="78" t="s">
        <v>1</v>
      </c>
      <c r="C40" s="56"/>
      <c r="D40" s="72">
        <f aca="true" t="shared" si="6" ref="D40:N40">(D39-D38)*60*24</f>
        <v>90</v>
      </c>
      <c r="E40" s="93">
        <f t="shared" si="6"/>
        <v>90</v>
      </c>
      <c r="F40" s="93">
        <f t="shared" si="6"/>
        <v>90</v>
      </c>
      <c r="G40" s="56"/>
      <c r="H40" s="72">
        <f t="shared" si="6"/>
        <v>0</v>
      </c>
      <c r="I40" s="93">
        <f t="shared" si="6"/>
        <v>0</v>
      </c>
      <c r="J40" s="93">
        <f t="shared" si="6"/>
        <v>0</v>
      </c>
      <c r="L40" s="72">
        <f t="shared" si="6"/>
        <v>0</v>
      </c>
      <c r="M40" s="93">
        <f t="shared" si="6"/>
        <v>0</v>
      </c>
      <c r="N40" s="72">
        <f t="shared" si="6"/>
        <v>0</v>
      </c>
    </row>
    <row r="41" spans="2:14" ht="12.75">
      <c r="B41" s="81" t="s">
        <v>25</v>
      </c>
      <c r="C41" s="56"/>
      <c r="D41" s="73">
        <v>6400</v>
      </c>
      <c r="E41" s="96">
        <v>6300</v>
      </c>
      <c r="F41" s="96">
        <v>6150</v>
      </c>
      <c r="G41" s="56"/>
      <c r="H41" s="73"/>
      <c r="I41" s="96"/>
      <c r="J41" s="96"/>
      <c r="L41" s="73"/>
      <c r="M41" s="96"/>
      <c r="N41" s="73"/>
    </row>
    <row r="42" spans="2:14" ht="14.25">
      <c r="B42" s="78" t="s">
        <v>26</v>
      </c>
      <c r="C42" s="56"/>
      <c r="D42" s="72">
        <v>0.045</v>
      </c>
      <c r="E42" s="93">
        <v>0.05</v>
      </c>
      <c r="F42" s="93">
        <v>0.035</v>
      </c>
      <c r="G42" s="56"/>
      <c r="H42" s="72"/>
      <c r="I42" s="93"/>
      <c r="J42" s="93"/>
      <c r="L42" s="72"/>
      <c r="M42" s="93"/>
      <c r="N42" s="72"/>
    </row>
    <row r="43" spans="2:14" ht="12.75">
      <c r="B43" s="78" t="s">
        <v>8</v>
      </c>
      <c r="C43" s="56"/>
      <c r="D43" s="72">
        <v>0.55</v>
      </c>
      <c r="E43" s="93">
        <v>0.42</v>
      </c>
      <c r="F43" s="93">
        <v>0.35</v>
      </c>
      <c r="G43" s="56"/>
      <c r="H43" s="72"/>
      <c r="I43" s="93"/>
      <c r="J43" s="93"/>
      <c r="L43" s="72"/>
      <c r="M43" s="93"/>
      <c r="N43" s="72"/>
    </row>
    <row r="44" spans="2:14" ht="15.75">
      <c r="B44" s="81" t="s">
        <v>28</v>
      </c>
      <c r="C44" s="56"/>
      <c r="D44" s="91">
        <f>D37/D40</f>
        <v>0.0011111111111111072</v>
      </c>
      <c r="E44" s="97">
        <f aca="true" t="shared" si="7" ref="E44:N44">E37/E40</f>
        <v>0.001999999999999997</v>
      </c>
      <c r="F44" s="97">
        <f t="shared" si="7"/>
        <v>0.00044444444444444485</v>
      </c>
      <c r="G44" s="66"/>
      <c r="H44" s="91" t="e">
        <f t="shared" si="7"/>
        <v>#DIV/0!</v>
      </c>
      <c r="I44" s="97" t="e">
        <f t="shared" si="7"/>
        <v>#DIV/0!</v>
      </c>
      <c r="J44" s="97" t="e">
        <f t="shared" si="7"/>
        <v>#DIV/0!</v>
      </c>
      <c r="K44" s="66"/>
      <c r="L44" s="91" t="e">
        <f t="shared" si="7"/>
        <v>#DIV/0!</v>
      </c>
      <c r="M44" s="97" t="e">
        <f t="shared" si="7"/>
        <v>#DIV/0!</v>
      </c>
      <c r="N44" s="91" t="e">
        <f t="shared" si="7"/>
        <v>#DIV/0!</v>
      </c>
    </row>
    <row r="45" spans="2:14" ht="15.75">
      <c r="B45" s="85" t="s">
        <v>29</v>
      </c>
      <c r="C45" s="56"/>
      <c r="D45" s="91">
        <f aca="true" t="shared" si="8" ref="D45:N45">D44*(D41/1000)*60/D43</f>
        <v>0.775757575757573</v>
      </c>
      <c r="E45" s="97">
        <f t="shared" si="8"/>
        <v>1.7999999999999974</v>
      </c>
      <c r="F45" s="97">
        <f t="shared" si="8"/>
        <v>0.468571428571429</v>
      </c>
      <c r="G45" s="66"/>
      <c r="H45" s="91" t="e">
        <f t="shared" si="8"/>
        <v>#DIV/0!</v>
      </c>
      <c r="I45" s="97" t="e">
        <f t="shared" si="8"/>
        <v>#DIV/0!</v>
      </c>
      <c r="J45" s="97" t="e">
        <f t="shared" si="8"/>
        <v>#DIV/0!</v>
      </c>
      <c r="K45" s="66"/>
      <c r="L45" s="91" t="e">
        <f t="shared" si="8"/>
        <v>#DIV/0!</v>
      </c>
      <c r="M45" s="97" t="e">
        <f t="shared" si="8"/>
        <v>#DIV/0!</v>
      </c>
      <c r="N45" s="91" t="e">
        <f t="shared" si="8"/>
        <v>#DIV/0!</v>
      </c>
    </row>
    <row r="46" spans="2:14" ht="16.5" thickBot="1">
      <c r="B46" s="82" t="s">
        <v>27</v>
      </c>
      <c r="C46" s="56"/>
      <c r="D46" s="92">
        <f>D44*60*(D41/1000)/D42</f>
        <v>9.481481481481449</v>
      </c>
      <c r="E46" s="98">
        <f aca="true" t="shared" si="9" ref="E46:N46">E44*60*(E41/1000)/E42</f>
        <v>15.119999999999974</v>
      </c>
      <c r="F46" s="98">
        <f t="shared" si="9"/>
        <v>4.6857142857142895</v>
      </c>
      <c r="G46" s="66"/>
      <c r="H46" s="92" t="e">
        <f t="shared" si="9"/>
        <v>#DIV/0!</v>
      </c>
      <c r="I46" s="98" t="e">
        <f t="shared" si="9"/>
        <v>#DIV/0!</v>
      </c>
      <c r="J46" s="98" t="e">
        <f t="shared" si="9"/>
        <v>#DIV/0!</v>
      </c>
      <c r="K46" s="66"/>
      <c r="L46" s="92" t="e">
        <f t="shared" si="9"/>
        <v>#DIV/0!</v>
      </c>
      <c r="M46" s="98" t="e">
        <f t="shared" si="9"/>
        <v>#DIV/0!</v>
      </c>
      <c r="N46" s="98" t="e">
        <f t="shared" si="9"/>
        <v>#DIV/0!</v>
      </c>
    </row>
    <row r="47" spans="2:14" ht="3.75" customHeight="1" thickTop="1">
      <c r="B47" s="86"/>
      <c r="C47" s="56"/>
      <c r="D47" s="12"/>
      <c r="F47" s="69"/>
      <c r="G47" s="56"/>
      <c r="H47" s="56"/>
      <c r="L47" s="56"/>
      <c r="N47" s="69"/>
    </row>
    <row r="48" spans="2:14" ht="13.5" thickBot="1">
      <c r="B48" s="75" t="s">
        <v>4</v>
      </c>
      <c r="C48" s="12"/>
      <c r="D48" s="104" t="s">
        <v>19</v>
      </c>
      <c r="E48" s="105" t="s">
        <v>17</v>
      </c>
      <c r="F48" s="105" t="s">
        <v>18</v>
      </c>
      <c r="G48" s="101"/>
      <c r="H48" s="104" t="s">
        <v>19</v>
      </c>
      <c r="I48" s="104" t="s">
        <v>17</v>
      </c>
      <c r="J48" s="104" t="s">
        <v>18</v>
      </c>
      <c r="K48" s="101"/>
      <c r="L48" s="104" t="s">
        <v>19</v>
      </c>
      <c r="M48" s="105" t="s">
        <v>17</v>
      </c>
      <c r="N48" s="104" t="s">
        <v>18</v>
      </c>
    </row>
    <row r="49" spans="2:14" ht="3.75" customHeight="1" thickTop="1">
      <c r="B49" s="84"/>
      <c r="C49" s="12"/>
      <c r="D49" s="67"/>
      <c r="E49" s="103"/>
      <c r="F49" s="103"/>
      <c r="G49" s="12"/>
      <c r="H49" s="12"/>
      <c r="I49" s="6"/>
      <c r="J49" s="6"/>
      <c r="K49" s="12"/>
      <c r="L49" s="12"/>
      <c r="M49" s="6"/>
      <c r="N49" s="67"/>
    </row>
    <row r="50" spans="2:14" ht="12.75">
      <c r="B50" s="77" t="s">
        <v>23</v>
      </c>
      <c r="C50" s="56"/>
      <c r="D50" s="71">
        <v>6.19</v>
      </c>
      <c r="E50" s="106">
        <v>6.18</v>
      </c>
      <c r="F50" s="106">
        <v>6.16</v>
      </c>
      <c r="G50" s="56"/>
      <c r="H50" s="71"/>
      <c r="I50" s="106"/>
      <c r="J50" s="106"/>
      <c r="L50" s="71"/>
      <c r="M50" s="106"/>
      <c r="N50" s="106"/>
    </row>
    <row r="51" spans="2:14" ht="12.75">
      <c r="B51" s="78" t="s">
        <v>24</v>
      </c>
      <c r="C51" s="56"/>
      <c r="D51" s="72">
        <v>6</v>
      </c>
      <c r="E51" s="93">
        <v>6</v>
      </c>
      <c r="F51" s="93">
        <v>6</v>
      </c>
      <c r="G51" s="56"/>
      <c r="H51" s="72"/>
      <c r="I51" s="93"/>
      <c r="J51" s="93"/>
      <c r="L51" s="72"/>
      <c r="M51" s="93"/>
      <c r="N51" s="93"/>
    </row>
    <row r="52" spans="2:14" ht="12.75">
      <c r="B52" s="78" t="s">
        <v>0</v>
      </c>
      <c r="C52" s="56"/>
      <c r="D52" s="72">
        <f aca="true" t="shared" si="10" ref="D52:N52">D51-D50</f>
        <v>-0.1900000000000004</v>
      </c>
      <c r="E52" s="93">
        <f t="shared" si="10"/>
        <v>-0.17999999999999972</v>
      </c>
      <c r="F52" s="93">
        <f t="shared" si="10"/>
        <v>-0.16000000000000014</v>
      </c>
      <c r="G52" s="56"/>
      <c r="H52" s="72">
        <f t="shared" si="10"/>
        <v>0</v>
      </c>
      <c r="I52" s="93">
        <f t="shared" si="10"/>
        <v>0</v>
      </c>
      <c r="J52" s="93">
        <f t="shared" si="10"/>
        <v>0</v>
      </c>
      <c r="L52" s="72">
        <f t="shared" si="10"/>
        <v>0</v>
      </c>
      <c r="M52" s="93">
        <f t="shared" si="10"/>
        <v>0</v>
      </c>
      <c r="N52" s="93">
        <f t="shared" si="10"/>
        <v>0</v>
      </c>
    </row>
    <row r="53" spans="2:14" ht="12.75">
      <c r="B53" s="81" t="s">
        <v>6</v>
      </c>
      <c r="C53" s="56"/>
      <c r="D53" s="89">
        <v>0.7083333333333334</v>
      </c>
      <c r="E53" s="94">
        <v>0.7083333333333334</v>
      </c>
      <c r="F53" s="94">
        <v>0.7083333333333334</v>
      </c>
      <c r="G53" s="102"/>
      <c r="H53" s="89"/>
      <c r="I53" s="94"/>
      <c r="J53" s="94"/>
      <c r="K53" s="102"/>
      <c r="L53" s="89"/>
      <c r="M53" s="94"/>
      <c r="N53" s="94"/>
    </row>
    <row r="54" spans="2:14" ht="12.75">
      <c r="B54" s="78" t="s">
        <v>7</v>
      </c>
      <c r="C54" s="56"/>
      <c r="D54" s="90">
        <v>0.7708333333333334</v>
      </c>
      <c r="E54" s="95">
        <v>0.7708333333333334</v>
      </c>
      <c r="F54" s="95">
        <v>0.7708333333333334</v>
      </c>
      <c r="G54" s="102"/>
      <c r="H54" s="90"/>
      <c r="I54" s="95"/>
      <c r="J54" s="95"/>
      <c r="K54" s="102"/>
      <c r="L54" s="90"/>
      <c r="M54" s="95"/>
      <c r="N54" s="95"/>
    </row>
    <row r="55" spans="2:14" ht="12.75">
      <c r="B55" s="78" t="s">
        <v>1</v>
      </c>
      <c r="C55" s="56"/>
      <c r="D55" s="72">
        <f aca="true" t="shared" si="11" ref="D55:N55">(D54-D53)*60*24</f>
        <v>90</v>
      </c>
      <c r="E55" s="93">
        <f t="shared" si="11"/>
        <v>90</v>
      </c>
      <c r="F55" s="93">
        <f t="shared" si="11"/>
        <v>90</v>
      </c>
      <c r="G55" s="56"/>
      <c r="H55" s="72">
        <f t="shared" si="11"/>
        <v>0</v>
      </c>
      <c r="I55" s="93">
        <f t="shared" si="11"/>
        <v>0</v>
      </c>
      <c r="J55" s="93">
        <f t="shared" si="11"/>
        <v>0</v>
      </c>
      <c r="L55" s="72">
        <f t="shared" si="11"/>
        <v>0</v>
      </c>
      <c r="M55" s="93">
        <f t="shared" si="11"/>
        <v>0</v>
      </c>
      <c r="N55" s="93">
        <f t="shared" si="11"/>
        <v>0</v>
      </c>
    </row>
    <row r="56" spans="2:14" ht="12.75">
      <c r="B56" s="81" t="s">
        <v>25</v>
      </c>
      <c r="C56" s="56"/>
      <c r="D56" s="73">
        <v>6400</v>
      </c>
      <c r="E56" s="96">
        <v>6300</v>
      </c>
      <c r="F56" s="96">
        <v>6150</v>
      </c>
      <c r="G56" s="56"/>
      <c r="H56" s="73"/>
      <c r="I56" s="96"/>
      <c r="J56" s="96"/>
      <c r="L56" s="73"/>
      <c r="M56" s="96"/>
      <c r="N56" s="96"/>
    </row>
    <row r="57" spans="2:14" ht="14.25">
      <c r="B57" s="78" t="s">
        <v>26</v>
      </c>
      <c r="C57" s="56"/>
      <c r="D57" s="72">
        <v>0.045</v>
      </c>
      <c r="E57" s="93">
        <v>0.05</v>
      </c>
      <c r="F57" s="93">
        <v>0.035</v>
      </c>
      <c r="G57" s="56"/>
      <c r="H57" s="72"/>
      <c r="I57" s="93"/>
      <c r="J57" s="93"/>
      <c r="L57" s="72"/>
      <c r="M57" s="93"/>
      <c r="N57" s="93"/>
    </row>
    <row r="58" spans="2:14" ht="12.75">
      <c r="B58" s="78" t="s">
        <v>8</v>
      </c>
      <c r="C58" s="56"/>
      <c r="D58" s="72">
        <v>0.55</v>
      </c>
      <c r="E58" s="93">
        <v>0.42</v>
      </c>
      <c r="F58" s="93">
        <v>0.35</v>
      </c>
      <c r="G58" s="56"/>
      <c r="H58" s="72"/>
      <c r="I58" s="93"/>
      <c r="J58" s="93"/>
      <c r="L58" s="72"/>
      <c r="M58" s="93"/>
      <c r="N58" s="93"/>
    </row>
    <row r="59" spans="2:14" ht="15.75">
      <c r="B59" s="81" t="s">
        <v>28</v>
      </c>
      <c r="C59" s="56"/>
      <c r="D59" s="91">
        <f>D52/D55</f>
        <v>-0.0021111111111111153</v>
      </c>
      <c r="E59" s="97">
        <f aca="true" t="shared" si="12" ref="E59:N59">E52/E55</f>
        <v>-0.001999999999999997</v>
      </c>
      <c r="F59" s="97">
        <f t="shared" si="12"/>
        <v>-0.0017777777777777794</v>
      </c>
      <c r="G59" s="66"/>
      <c r="H59" s="91" t="e">
        <f t="shared" si="12"/>
        <v>#DIV/0!</v>
      </c>
      <c r="I59" s="97" t="e">
        <f t="shared" si="12"/>
        <v>#DIV/0!</v>
      </c>
      <c r="J59" s="97" t="e">
        <f t="shared" si="12"/>
        <v>#DIV/0!</v>
      </c>
      <c r="K59" s="66"/>
      <c r="L59" s="91" t="e">
        <f t="shared" si="12"/>
        <v>#DIV/0!</v>
      </c>
      <c r="M59" s="97" t="e">
        <f t="shared" si="12"/>
        <v>#DIV/0!</v>
      </c>
      <c r="N59" s="97" t="e">
        <f t="shared" si="12"/>
        <v>#DIV/0!</v>
      </c>
    </row>
    <row r="60" spans="2:14" ht="15.75">
      <c r="B60" s="81" t="s">
        <v>30</v>
      </c>
      <c r="C60" s="56"/>
      <c r="D60" s="91">
        <f aca="true" t="shared" si="13" ref="D60:N60">D59*(D56/1000)*60/D58</f>
        <v>-1.4739393939393968</v>
      </c>
      <c r="E60" s="97">
        <f t="shared" si="13"/>
        <v>-1.7999999999999974</v>
      </c>
      <c r="F60" s="97">
        <f t="shared" si="13"/>
        <v>-1.874285714285716</v>
      </c>
      <c r="G60" s="66"/>
      <c r="H60" s="91" t="e">
        <f t="shared" si="13"/>
        <v>#DIV/0!</v>
      </c>
      <c r="I60" s="97" t="e">
        <f t="shared" si="13"/>
        <v>#DIV/0!</v>
      </c>
      <c r="J60" s="97" t="e">
        <f t="shared" si="13"/>
        <v>#DIV/0!</v>
      </c>
      <c r="K60" s="66"/>
      <c r="L60" s="91" t="e">
        <f t="shared" si="13"/>
        <v>#DIV/0!</v>
      </c>
      <c r="M60" s="97" t="e">
        <f t="shared" si="13"/>
        <v>#DIV/0!</v>
      </c>
      <c r="N60" s="97" t="e">
        <f t="shared" si="13"/>
        <v>#DIV/0!</v>
      </c>
    </row>
    <row r="61" spans="2:14" ht="16.5" thickBot="1">
      <c r="B61" s="82" t="s">
        <v>27</v>
      </c>
      <c r="C61" s="56"/>
      <c r="D61" s="92">
        <f>D59*60*(D56/1000)/D57</f>
        <v>-18.014814814814855</v>
      </c>
      <c r="E61" s="98">
        <f aca="true" t="shared" si="14" ref="E61:N61">E59*60*(E56/1000)/E57</f>
        <v>-15.119999999999974</v>
      </c>
      <c r="F61" s="98">
        <f t="shared" si="14"/>
        <v>-18.742857142857158</v>
      </c>
      <c r="G61" s="66"/>
      <c r="H61" s="92" t="e">
        <f t="shared" si="14"/>
        <v>#DIV/0!</v>
      </c>
      <c r="I61" s="98" t="e">
        <f t="shared" si="14"/>
        <v>#DIV/0!</v>
      </c>
      <c r="J61" s="98" t="e">
        <f t="shared" si="14"/>
        <v>#DIV/0!</v>
      </c>
      <c r="K61" s="66"/>
      <c r="L61" s="92" t="e">
        <f t="shared" si="14"/>
        <v>#DIV/0!</v>
      </c>
      <c r="M61" s="98" t="e">
        <f t="shared" si="14"/>
        <v>#DIV/0!</v>
      </c>
      <c r="N61" s="98" t="e">
        <f t="shared" si="14"/>
        <v>#DIV/0!</v>
      </c>
    </row>
    <row r="62" spans="2:14" ht="3.75" customHeight="1" thickTop="1">
      <c r="B62" s="86"/>
      <c r="C62" s="56"/>
      <c r="D62" s="56"/>
      <c r="F62" s="69"/>
      <c r="G62" s="56"/>
      <c r="H62" s="56"/>
      <c r="L62" s="56"/>
      <c r="N62" s="69"/>
    </row>
    <row r="63" spans="2:14" ht="13.5" thickBot="1">
      <c r="B63" s="87" t="s">
        <v>5</v>
      </c>
      <c r="C63" s="12"/>
      <c r="D63" s="107" t="s">
        <v>20</v>
      </c>
      <c r="E63" s="107" t="s">
        <v>21</v>
      </c>
      <c r="F63" s="107" t="s">
        <v>22</v>
      </c>
      <c r="G63" s="101"/>
      <c r="H63" s="107" t="s">
        <v>20</v>
      </c>
      <c r="I63" s="107" t="s">
        <v>21</v>
      </c>
      <c r="J63" s="107" t="s">
        <v>22</v>
      </c>
      <c r="K63" s="101"/>
      <c r="L63" s="107" t="s">
        <v>20</v>
      </c>
      <c r="M63" s="107" t="s">
        <v>21</v>
      </c>
      <c r="N63" s="107" t="s">
        <v>22</v>
      </c>
    </row>
    <row r="64" spans="2:14" ht="3.75" customHeight="1" thickTop="1">
      <c r="B64" s="84"/>
      <c r="C64" s="12"/>
      <c r="D64" s="12"/>
      <c r="E64" s="6"/>
      <c r="F64" s="67"/>
      <c r="G64" s="12"/>
      <c r="H64" s="12"/>
      <c r="I64" s="6"/>
      <c r="J64" s="6"/>
      <c r="K64" s="12"/>
      <c r="L64" s="12"/>
      <c r="M64" s="6"/>
      <c r="N64" s="67"/>
    </row>
    <row r="65" spans="2:14" ht="12.75">
      <c r="B65" s="77" t="s">
        <v>23</v>
      </c>
      <c r="C65" s="56"/>
      <c r="D65" s="71">
        <v>6.19</v>
      </c>
      <c r="E65" s="106">
        <v>6.19</v>
      </c>
      <c r="F65" s="106">
        <v>6.19</v>
      </c>
      <c r="G65" s="56"/>
      <c r="H65" s="71"/>
      <c r="I65" s="106"/>
      <c r="J65" s="106"/>
      <c r="L65" s="71"/>
      <c r="M65" s="106"/>
      <c r="N65" s="106"/>
    </row>
    <row r="66" spans="2:14" ht="12.75">
      <c r="B66" s="78" t="s">
        <v>24</v>
      </c>
      <c r="C66" s="56"/>
      <c r="D66" s="72">
        <v>5.42</v>
      </c>
      <c r="E66" s="93">
        <v>5.4</v>
      </c>
      <c r="F66" s="93">
        <v>5.21</v>
      </c>
      <c r="G66" s="56"/>
      <c r="H66" s="72"/>
      <c r="I66" s="93"/>
      <c r="J66" s="93"/>
      <c r="L66" s="72"/>
      <c r="M66" s="93"/>
      <c r="N66" s="93"/>
    </row>
    <row r="67" spans="2:14" ht="12.75">
      <c r="B67" s="81" t="s">
        <v>0</v>
      </c>
      <c r="C67" s="56"/>
      <c r="D67" s="73">
        <f aca="true" t="shared" si="15" ref="D67:N67">D66-D65</f>
        <v>-0.7700000000000005</v>
      </c>
      <c r="E67" s="96">
        <f t="shared" si="15"/>
        <v>-0.79</v>
      </c>
      <c r="F67" s="96">
        <f t="shared" si="15"/>
        <v>-0.9800000000000004</v>
      </c>
      <c r="G67" s="56"/>
      <c r="H67" s="73">
        <f t="shared" si="15"/>
        <v>0</v>
      </c>
      <c r="I67" s="96">
        <f t="shared" si="15"/>
        <v>0</v>
      </c>
      <c r="J67" s="96">
        <f t="shared" si="15"/>
        <v>0</v>
      </c>
      <c r="L67" s="73">
        <f t="shared" si="15"/>
        <v>0</v>
      </c>
      <c r="M67" s="96">
        <f t="shared" si="15"/>
        <v>0</v>
      </c>
      <c r="N67" s="96">
        <f t="shared" si="15"/>
        <v>0</v>
      </c>
    </row>
    <row r="68" spans="2:14" ht="12.75">
      <c r="B68" s="78" t="s">
        <v>6</v>
      </c>
      <c r="C68" s="56"/>
      <c r="D68" s="90">
        <v>0.45416666666666666</v>
      </c>
      <c r="E68" s="95">
        <v>0.4548611111111111</v>
      </c>
      <c r="F68" s="95">
        <v>0.45555555555555555</v>
      </c>
      <c r="G68" s="102"/>
      <c r="H68" s="90"/>
      <c r="I68" s="95"/>
      <c r="J68" s="95"/>
      <c r="K68" s="102"/>
      <c r="L68" s="90"/>
      <c r="M68" s="95"/>
      <c r="N68" s="95"/>
    </row>
    <row r="69" spans="2:14" ht="12.75">
      <c r="B69" s="78" t="s">
        <v>7</v>
      </c>
      <c r="C69" s="56"/>
      <c r="D69" s="90">
        <v>0.49652777777777773</v>
      </c>
      <c r="E69" s="95">
        <v>0.5013888888888889</v>
      </c>
      <c r="F69" s="95">
        <v>0.5034722222222222</v>
      </c>
      <c r="G69" s="102"/>
      <c r="H69" s="90"/>
      <c r="I69" s="95"/>
      <c r="J69" s="95"/>
      <c r="K69" s="102"/>
      <c r="L69" s="90"/>
      <c r="M69" s="95"/>
      <c r="N69" s="95"/>
    </row>
    <row r="70" spans="2:14" ht="12.75">
      <c r="B70" s="81" t="s">
        <v>1</v>
      </c>
      <c r="C70" s="56"/>
      <c r="D70" s="73">
        <f aca="true" t="shared" si="16" ref="D70:N70">(D69-D68)*60*24</f>
        <v>60.99999999999994</v>
      </c>
      <c r="E70" s="96">
        <f t="shared" si="16"/>
        <v>67</v>
      </c>
      <c r="F70" s="96">
        <f t="shared" si="16"/>
        <v>69</v>
      </c>
      <c r="G70" s="56"/>
      <c r="H70" s="73">
        <f t="shared" si="16"/>
        <v>0</v>
      </c>
      <c r="I70" s="96">
        <f t="shared" si="16"/>
        <v>0</v>
      </c>
      <c r="J70" s="96">
        <f t="shared" si="16"/>
        <v>0</v>
      </c>
      <c r="L70" s="73">
        <f t="shared" si="16"/>
        <v>0</v>
      </c>
      <c r="M70" s="96">
        <f t="shared" si="16"/>
        <v>0</v>
      </c>
      <c r="N70" s="96">
        <f t="shared" si="16"/>
        <v>0</v>
      </c>
    </row>
    <row r="71" spans="2:14" ht="12.75">
      <c r="B71" s="78" t="s">
        <v>25</v>
      </c>
      <c r="C71" s="56"/>
      <c r="D71" s="72">
        <v>6250</v>
      </c>
      <c r="E71" s="93">
        <v>6430</v>
      </c>
      <c r="F71" s="93">
        <v>6550</v>
      </c>
      <c r="G71" s="56"/>
      <c r="H71" s="72"/>
      <c r="I71" s="93"/>
      <c r="J71" s="93"/>
      <c r="L71" s="72"/>
      <c r="M71" s="93"/>
      <c r="N71" s="93"/>
    </row>
    <row r="72" spans="2:14" ht="14.25">
      <c r="B72" s="78" t="s">
        <v>26</v>
      </c>
      <c r="C72" s="56"/>
      <c r="D72" s="72">
        <v>0.042</v>
      </c>
      <c r="E72" s="93">
        <v>0.052</v>
      </c>
      <c r="F72" s="93">
        <v>0.027</v>
      </c>
      <c r="G72" s="56"/>
      <c r="H72" s="72"/>
      <c r="I72" s="93"/>
      <c r="J72" s="93"/>
      <c r="L72" s="72"/>
      <c r="M72" s="93"/>
      <c r="N72" s="93"/>
    </row>
    <row r="73" spans="2:14" ht="12.75">
      <c r="B73" s="78" t="s">
        <v>8</v>
      </c>
      <c r="C73" s="56"/>
      <c r="D73" s="72">
        <v>0.52</v>
      </c>
      <c r="E73" s="93">
        <v>0.47</v>
      </c>
      <c r="F73" s="93">
        <v>0.32</v>
      </c>
      <c r="G73" s="56"/>
      <c r="H73" s="72"/>
      <c r="I73" s="93"/>
      <c r="J73" s="93"/>
      <c r="L73" s="72"/>
      <c r="M73" s="93"/>
      <c r="N73" s="93"/>
    </row>
    <row r="74" spans="2:14" ht="15.75">
      <c r="B74" s="81" t="s">
        <v>28</v>
      </c>
      <c r="C74" s="56"/>
      <c r="D74" s="91">
        <f>D67/D70</f>
        <v>-0.01262295081967215</v>
      </c>
      <c r="E74" s="97">
        <f aca="true" t="shared" si="17" ref="E74:N74">E67/E70</f>
        <v>-0.011791044776119404</v>
      </c>
      <c r="F74" s="97">
        <f t="shared" si="17"/>
        <v>-0.014202898550724643</v>
      </c>
      <c r="G74" s="66"/>
      <c r="H74" s="91" t="e">
        <f t="shared" si="17"/>
        <v>#DIV/0!</v>
      </c>
      <c r="I74" s="97" t="e">
        <f t="shared" si="17"/>
        <v>#DIV/0!</v>
      </c>
      <c r="J74" s="97" t="e">
        <f t="shared" si="17"/>
        <v>#DIV/0!</v>
      </c>
      <c r="K74" s="66"/>
      <c r="L74" s="91" t="e">
        <f t="shared" si="17"/>
        <v>#DIV/0!</v>
      </c>
      <c r="M74" s="97" t="e">
        <f t="shared" si="17"/>
        <v>#DIV/0!</v>
      </c>
      <c r="N74" s="97" t="e">
        <f t="shared" si="17"/>
        <v>#DIV/0!</v>
      </c>
    </row>
    <row r="75" spans="2:14" ht="15.75">
      <c r="B75" s="81" t="s">
        <v>29</v>
      </c>
      <c r="C75" s="56"/>
      <c r="D75" s="91">
        <f aca="true" t="shared" si="18" ref="D75:N75">D74*(D71/1000)*60/D73</f>
        <v>-9.103089533417416</v>
      </c>
      <c r="E75" s="97">
        <f t="shared" si="18"/>
        <v>-9.678691648142268</v>
      </c>
      <c r="F75" s="97">
        <f t="shared" si="18"/>
        <v>-17.442934782608702</v>
      </c>
      <c r="G75" s="66"/>
      <c r="H75" s="91" t="e">
        <f t="shared" si="18"/>
        <v>#DIV/0!</v>
      </c>
      <c r="I75" s="97" t="e">
        <f t="shared" si="18"/>
        <v>#DIV/0!</v>
      </c>
      <c r="J75" s="97" t="e">
        <f t="shared" si="18"/>
        <v>#DIV/0!</v>
      </c>
      <c r="K75" s="66"/>
      <c r="L75" s="91" t="e">
        <f t="shared" si="18"/>
        <v>#DIV/0!</v>
      </c>
      <c r="M75" s="97" t="e">
        <f t="shared" si="18"/>
        <v>#DIV/0!</v>
      </c>
      <c r="N75" s="97" t="e">
        <f t="shared" si="18"/>
        <v>#DIV/0!</v>
      </c>
    </row>
    <row r="76" spans="2:14" ht="16.5" thickBot="1">
      <c r="B76" s="82" t="s">
        <v>27</v>
      </c>
      <c r="C76" s="74"/>
      <c r="D76" s="92">
        <f>D74*60*(D71/1000)/D72</f>
        <v>-112.70491803278705</v>
      </c>
      <c r="E76" s="98">
        <f aca="true" t="shared" si="19" ref="E76:N76">E74*60*(E71/1000)/E72</f>
        <v>-87.4804822043628</v>
      </c>
      <c r="F76" s="98">
        <f t="shared" si="19"/>
        <v>-206.73107890499202</v>
      </c>
      <c r="G76" s="66"/>
      <c r="H76" s="92" t="e">
        <f t="shared" si="19"/>
        <v>#DIV/0!</v>
      </c>
      <c r="I76" s="98" t="e">
        <f t="shared" si="19"/>
        <v>#DIV/0!</v>
      </c>
      <c r="J76" s="98" t="e">
        <f t="shared" si="19"/>
        <v>#DIV/0!</v>
      </c>
      <c r="K76" s="66"/>
      <c r="L76" s="92" t="e">
        <f t="shared" si="19"/>
        <v>#DIV/0!</v>
      </c>
      <c r="M76" s="98" t="e">
        <f t="shared" si="19"/>
        <v>#DIV/0!</v>
      </c>
      <c r="N76" s="98" t="e">
        <f t="shared" si="19"/>
        <v>#DIV/0!</v>
      </c>
    </row>
    <row r="77" ht="13.5" thickTop="1"/>
    <row r="78" spans="2:78" ht="18" thickBot="1">
      <c r="B78" s="58" t="s">
        <v>33</v>
      </c>
      <c r="D78" s="2"/>
      <c r="E78" s="2"/>
      <c r="F78" s="2"/>
      <c r="K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4:78" ht="13.5" thickTop="1">
      <c r="D79" s="2"/>
      <c r="E79" s="2"/>
      <c r="F79" s="2"/>
      <c r="K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18" thickBot="1">
      <c r="B80" s="58" t="s">
        <v>34</v>
      </c>
      <c r="D80" s="2"/>
      <c r="E80" s="2"/>
      <c r="F80" s="2"/>
      <c r="K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4:78" ht="13.5" thickTop="1">
      <c r="D81" s="2"/>
      <c r="E81" s="2"/>
      <c r="F81" s="2"/>
      <c r="K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69">
      <c r="B82" s="60" t="s">
        <v>35</v>
      </c>
      <c r="D82" s="2"/>
      <c r="E82" s="2"/>
      <c r="F82" s="2"/>
      <c r="K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18" thickBot="1">
      <c r="B83" s="58" t="s">
        <v>36</v>
      </c>
      <c r="D83" s="2"/>
      <c r="E83" s="2"/>
      <c r="F83" s="2"/>
      <c r="K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ht="13.5" thickTop="1"/>
  </sheetData>
  <sheetProtection password="B890" sheet="1" objects="1" scenarios="1"/>
  <mergeCells count="7">
    <mergeCell ref="B5:N5"/>
    <mergeCell ref="B3:N3"/>
    <mergeCell ref="B1:N1"/>
    <mergeCell ref="D16:F16"/>
    <mergeCell ref="H16:J16"/>
    <mergeCell ref="L16:N16"/>
    <mergeCell ref="B7:N14"/>
  </mergeCells>
  <hyperlinks>
    <hyperlink ref="B78" r:id="rId1" display="Descargar macro"/>
    <hyperlink ref="B80" r:id="rId2" display="Acceder al capítulo"/>
    <hyperlink ref="B83" r:id="rId3" display="www.fbbva.es"/>
  </hyperlinks>
  <printOptions/>
  <pageMargins left="0.75" right="0.75" top="1" bottom="1" header="0.5" footer="0.5"/>
  <pageSetup fitToHeight="1" fitToWidth="1" orientation="portrait" paperSize="9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Rubes Editorial</cp:lastModifiedBy>
  <cp:lastPrinted>2009-04-23T13:46:45Z</cp:lastPrinted>
  <dcterms:created xsi:type="dcterms:W3CDTF">1996-10-14T23:33:28Z</dcterms:created>
  <dcterms:modified xsi:type="dcterms:W3CDTF">2009-05-25T15:01:26Z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